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100 руб" sheetId="1" r:id="rId1"/>
    <sheet name="70руб." sheetId="2" r:id="rId2"/>
  </sheets>
  <definedNames>
    <definedName name="_xlnm.Print_Area" localSheetId="0">'100 руб'!$A$1:$G$40</definedName>
    <definedName name="_xlnm.Print_Area" localSheetId="1">'70руб.'!$A$1:$G$47</definedName>
  </definedNames>
  <calcPr fullCalcOnLoad="1"/>
</workbook>
</file>

<file path=xl/sharedStrings.xml><?xml version="1.0" encoding="utf-8"?>
<sst xmlns="http://schemas.openxmlformats.org/spreadsheetml/2006/main" count="130" uniqueCount="67">
  <si>
    <t>Должность</t>
  </si>
  <si>
    <t>учитель</t>
  </si>
  <si>
    <t>Итого</t>
  </si>
  <si>
    <t xml:space="preserve">Директор СОШ </t>
  </si>
  <si>
    <t>Средний должностной оклад в месяц, включая начисления на выплаты по оплате труда (руб.)</t>
  </si>
  <si>
    <t>Месячный фонд рабочего времени (час)</t>
  </si>
  <si>
    <t>Норма времени на оказание платной услуги (час)</t>
  </si>
  <si>
    <t>наименование материальных запасов</t>
  </si>
  <si>
    <t>Единица измерения</t>
  </si>
  <si>
    <t>Цена за единицу</t>
  </si>
  <si>
    <t>Всего затрат материальных запасов</t>
  </si>
  <si>
    <t>Расход      (в ед.изм.)</t>
  </si>
  <si>
    <t>Наименование оборудования</t>
  </si>
  <si>
    <t>Балансовая стоимость</t>
  </si>
  <si>
    <t>Годовая норма износа (%)</t>
  </si>
  <si>
    <t>Годовая норма времени работы оборудования (час)</t>
  </si>
  <si>
    <t>Время работы оборудования в процессе оказания платной услуги (час)</t>
  </si>
  <si>
    <t xml:space="preserve">Сумма начисленной амортизации </t>
  </si>
  <si>
    <t>Прогноз суммы начисленной амортизации имущества общехозяйственного назначения</t>
  </si>
  <si>
    <t>Затраты на основной персонал, участвующий в предоставление платной услуги</t>
  </si>
  <si>
    <t xml:space="preserve">Прогноз затрат на административно-управленческий и обслуживающий персонал </t>
  </si>
  <si>
    <t xml:space="preserve">Прогноз суммарного фонда оплаты труда основного персонала </t>
  </si>
  <si>
    <t>Коэффициент накладных затрат (стр. 1+2+3)/стр.4)</t>
  </si>
  <si>
    <t>Итого накладных затрат (стр.5 х стр.6)</t>
  </si>
  <si>
    <t xml:space="preserve">Наименование статей затрат </t>
  </si>
  <si>
    <t>Затраты на оплату труда основного персонала</t>
  </si>
  <si>
    <t>Затраты материальных запасов</t>
  </si>
  <si>
    <t>Накладные затраты, относимые на платную услугу</t>
  </si>
  <si>
    <t xml:space="preserve">Итого затрат </t>
  </si>
  <si>
    <t>Цена на платную услугу</t>
  </si>
  <si>
    <t>Сумма (руб.)</t>
  </si>
  <si>
    <t>Количесво учащихся, получающих платную услугу</t>
  </si>
  <si>
    <t>1.Рачет затрат на оплату труда основного персонала</t>
  </si>
  <si>
    <t>2.Расчет затрат на материальные запасы</t>
  </si>
  <si>
    <t>3.Расчет суммы начисленной амортизации оборудования</t>
  </si>
  <si>
    <t xml:space="preserve">4.Расчет накладных затрат </t>
  </si>
  <si>
    <t>5.Расчет цены на оказание платной услуги</t>
  </si>
  <si>
    <t>6=3 х 4 / 5</t>
  </si>
  <si>
    <t>6=2х 3/4х5</t>
  </si>
  <si>
    <t>оборудование ст-тью до 40 тыс. 100% износ при оприходовании</t>
  </si>
  <si>
    <t xml:space="preserve">Прогноз затрат общехозяйственного назначения </t>
  </si>
  <si>
    <t>Сумма начисленой амортизации оборудования, используемых при оказании платной услуги</t>
  </si>
  <si>
    <t>кол-во занятий в год, час</t>
  </si>
  <si>
    <t xml:space="preserve">Расчет стоимости платной услуги методом прямого счета </t>
  </si>
  <si>
    <t>Утвержденный ФХД на 2018 г.ст.211+213 (4219+7331)</t>
  </si>
  <si>
    <t>Утвержденый ФХД на 2018  г.ст.220 МБ</t>
  </si>
  <si>
    <t>Утвержденный ФХД на 2018 . ст.211+213 (7304)</t>
  </si>
  <si>
    <t>Затраты на оплату труда персонала с начислением (руб.)</t>
  </si>
  <si>
    <t>Бумага</t>
  </si>
  <si>
    <t>шт</t>
  </si>
  <si>
    <t xml:space="preserve"> по МБОУ СОШ № 10</t>
  </si>
  <si>
    <t>Ноутбук</t>
  </si>
  <si>
    <t>Интерактивные таблицы</t>
  </si>
  <si>
    <t>Уточненный план 73040</t>
  </si>
  <si>
    <t>кол-во ставок по штатному расписанию</t>
  </si>
  <si>
    <t>Средний должностной оклад в месяц, включая начисления на выплаты по оплате труда (руб.)на 1,5 ст</t>
  </si>
  <si>
    <t>уточненный план (73310+4219 ст.211+213+266)</t>
  </si>
  <si>
    <t>уточненный план (4219 МБ ст.220)</t>
  </si>
  <si>
    <t>Парус амортизация за прошлый год</t>
  </si>
  <si>
    <t>уточненный план (73040 ст.211+213+266)</t>
  </si>
  <si>
    <t>начальные классы</t>
  </si>
  <si>
    <t>мел</t>
  </si>
  <si>
    <t>бумага</t>
  </si>
  <si>
    <t>пач</t>
  </si>
  <si>
    <t>проектор</t>
  </si>
  <si>
    <t>метод.пособия</t>
  </si>
  <si>
    <t>старшие классы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</si>
</sst>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#,##0.0000"/>
    <numFmt numFmtId="184" formatCode="0.000000"/>
    <numFmt numFmtId="185" formatCode="0.00000"/>
    <numFmt numFmtId="186" formatCode="0.0000"/>
    <numFmt numFmtId="187" formatCode="0.000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2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/>
    </xf>
    <xf numFmtId="0" fontId="44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vertical="center"/>
    </xf>
    <xf numFmtId="0" fontId="42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center" vertical="center" wrapText="1"/>
    </xf>
    <xf numFmtId="4" fontId="42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/>
    </xf>
    <xf numFmtId="0" fontId="44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2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42" fillId="0" borderId="0" xfId="0" applyNumberFormat="1" applyFont="1" applyFill="1" applyBorder="1" applyAlignment="1">
      <alignment wrapText="1"/>
    </xf>
    <xf numFmtId="49" fontId="44" fillId="0" borderId="0" xfId="0" applyNumberFormat="1" applyFont="1" applyAlignment="1">
      <alignment wrapText="1"/>
    </xf>
    <xf numFmtId="2" fontId="0" fillId="0" borderId="14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V45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7.8515625" style="2" customWidth="1"/>
    <col min="2" max="2" width="22.57421875" style="2" customWidth="1"/>
    <col min="3" max="3" width="9.140625" style="2" customWidth="1"/>
    <col min="4" max="4" width="10.140625" style="2" customWidth="1"/>
    <col min="5" max="5" width="9.7109375" style="2" customWidth="1"/>
    <col min="6" max="6" width="9.140625" style="2" customWidth="1"/>
    <col min="7" max="7" width="11.140625" style="39" customWidth="1"/>
    <col min="8" max="8" width="10.8515625" style="26" bestFit="1" customWidth="1"/>
    <col min="9" max="20" width="9.140625" style="26" customWidth="1"/>
    <col min="21" max="22" width="9.140625" style="20" customWidth="1"/>
    <col min="23" max="16384" width="9.140625" style="1" customWidth="1"/>
  </cols>
  <sheetData>
    <row r="1" spans="1:7" ht="15.75">
      <c r="A1" s="53" t="s">
        <v>43</v>
      </c>
      <c r="B1" s="55"/>
      <c r="C1" s="55"/>
      <c r="D1" s="55"/>
      <c r="E1" s="55"/>
      <c r="F1" s="55"/>
      <c r="G1" s="55"/>
    </row>
    <row r="2" spans="1:7" ht="15.75">
      <c r="A2" s="53" t="s">
        <v>50</v>
      </c>
      <c r="B2" s="55"/>
      <c r="C2" s="55"/>
      <c r="D2" s="55"/>
      <c r="E2" s="55"/>
      <c r="F2" s="55"/>
      <c r="G2" s="55"/>
    </row>
    <row r="3" spans="1:7" ht="12.75">
      <c r="A3" s="56" t="s">
        <v>66</v>
      </c>
      <c r="B3" s="57"/>
      <c r="C3" s="57"/>
      <c r="D3" s="57"/>
      <c r="E3" s="57"/>
      <c r="F3" s="58"/>
      <c r="G3" s="58"/>
    </row>
    <row r="4" spans="1:7" ht="12.75">
      <c r="A4" s="59"/>
      <c r="B4" s="59"/>
      <c r="C4" s="59"/>
      <c r="D4" s="59"/>
      <c r="E4" s="59"/>
      <c r="F4" s="54"/>
      <c r="G4" s="54"/>
    </row>
    <row r="5" spans="6:7" ht="12.75">
      <c r="F5" s="3"/>
      <c r="G5" s="38"/>
    </row>
    <row r="6" spans="1:5" ht="15.75">
      <c r="A6" s="53" t="s">
        <v>32</v>
      </c>
      <c r="B6" s="60"/>
      <c r="C6" s="60"/>
      <c r="D6" s="60"/>
      <c r="E6" s="60"/>
    </row>
    <row r="7" spans="1:21" s="5" customFormat="1" ht="66" customHeight="1">
      <c r="A7" s="4" t="s">
        <v>0</v>
      </c>
      <c r="B7" s="4" t="s">
        <v>4</v>
      </c>
      <c r="C7" s="4" t="s">
        <v>5</v>
      </c>
      <c r="D7" s="4" t="s">
        <v>6</v>
      </c>
      <c r="E7" s="4" t="s">
        <v>47</v>
      </c>
      <c r="F7" s="29"/>
      <c r="G7" s="40"/>
      <c r="H7" s="41" t="s">
        <v>53</v>
      </c>
      <c r="I7" s="41" t="s">
        <v>54</v>
      </c>
      <c r="J7" s="42" t="s">
        <v>55</v>
      </c>
      <c r="K7" s="42"/>
      <c r="L7" s="27"/>
      <c r="M7" s="27"/>
      <c r="N7" s="27"/>
      <c r="O7" s="27"/>
      <c r="P7" s="27"/>
      <c r="Q7" s="27"/>
      <c r="R7" s="27"/>
      <c r="S7" s="27"/>
      <c r="T7" s="27"/>
      <c r="U7" s="21"/>
    </row>
    <row r="8" spans="1:22" ht="11.25">
      <c r="A8" s="6" t="s">
        <v>1</v>
      </c>
      <c r="B8" s="36">
        <f>J8</f>
        <v>45997.907692307694</v>
      </c>
      <c r="C8" s="37">
        <v>72.8</v>
      </c>
      <c r="D8" s="37">
        <v>1</v>
      </c>
      <c r="E8" s="36">
        <f>B8/C8*D8</f>
        <v>631.839391377853</v>
      </c>
      <c r="F8" s="30"/>
      <c r="H8" s="43">
        <v>23918912</v>
      </c>
      <c r="I8" s="44">
        <v>65</v>
      </c>
      <c r="J8" s="43">
        <f>H8/I8/12*1.5</f>
        <v>45997.907692307694</v>
      </c>
      <c r="K8" s="43"/>
      <c r="V8" s="1"/>
    </row>
    <row r="9" spans="8:11" ht="11.25">
      <c r="H9" s="44"/>
      <c r="I9" s="44"/>
      <c r="J9" s="44"/>
      <c r="K9" s="44"/>
    </row>
    <row r="11" spans="1:5" ht="15.75">
      <c r="A11" s="53" t="s">
        <v>33</v>
      </c>
      <c r="B11" s="53"/>
      <c r="C11" s="53"/>
      <c r="D11" s="53"/>
      <c r="E11" s="53"/>
    </row>
    <row r="12" spans="1:7" ht="56.25">
      <c r="A12" s="4" t="s">
        <v>7</v>
      </c>
      <c r="B12" s="4" t="s">
        <v>8</v>
      </c>
      <c r="C12" s="4" t="s">
        <v>11</v>
      </c>
      <c r="D12" s="4" t="s">
        <v>9</v>
      </c>
      <c r="E12" s="4" t="s">
        <v>42</v>
      </c>
      <c r="F12" s="4" t="s">
        <v>10</v>
      </c>
      <c r="G12" s="45"/>
    </row>
    <row r="13" spans="1:7" ht="11.25">
      <c r="A13" s="25" t="s">
        <v>61</v>
      </c>
      <c r="B13" s="37" t="s">
        <v>49</v>
      </c>
      <c r="C13" s="37">
        <v>5</v>
      </c>
      <c r="D13" s="37">
        <v>5</v>
      </c>
      <c r="E13" s="37">
        <v>40</v>
      </c>
      <c r="F13" s="36">
        <f>C13*D13/E13</f>
        <v>0.625</v>
      </c>
      <c r="G13" s="45"/>
    </row>
    <row r="14" spans="1:7" ht="11.25">
      <c r="A14" s="25" t="s">
        <v>62</v>
      </c>
      <c r="B14" s="37" t="s">
        <v>63</v>
      </c>
      <c r="C14" s="37">
        <v>1</v>
      </c>
      <c r="D14" s="37">
        <v>350</v>
      </c>
      <c r="E14" s="37">
        <v>40</v>
      </c>
      <c r="F14" s="36">
        <f>C14*D14/E14</f>
        <v>8.75</v>
      </c>
      <c r="G14" s="45"/>
    </row>
    <row r="15" spans="1:22" ht="11.25">
      <c r="A15" s="25" t="s">
        <v>64</v>
      </c>
      <c r="B15" s="37" t="s">
        <v>49</v>
      </c>
      <c r="C15" s="37">
        <v>1</v>
      </c>
      <c r="D15" s="37">
        <v>26000</v>
      </c>
      <c r="E15" s="37">
        <v>40</v>
      </c>
      <c r="F15" s="36">
        <f>C15*D15/E15</f>
        <v>650</v>
      </c>
      <c r="G15" s="26"/>
      <c r="V15" s="1"/>
    </row>
    <row r="16" spans="1:22" ht="11.25">
      <c r="A16" s="9" t="s">
        <v>2</v>
      </c>
      <c r="B16" s="10"/>
      <c r="C16" s="10"/>
      <c r="D16" s="10"/>
      <c r="E16" s="11"/>
      <c r="F16" s="11">
        <f>SUM(F13:F15)</f>
        <v>659.375</v>
      </c>
      <c r="G16" s="26"/>
      <c r="V16" s="1"/>
    </row>
    <row r="17" spans="7:22" ht="11.25">
      <c r="G17" s="26"/>
      <c r="V17" s="1"/>
    </row>
    <row r="18" spans="7:22" ht="12.75">
      <c r="G18" s="26"/>
      <c r="H18" s="50" t="s">
        <v>56</v>
      </c>
      <c r="I18" s="52"/>
      <c r="J18" s="52"/>
      <c r="K18" s="52"/>
      <c r="L18" s="52"/>
      <c r="M18" s="52"/>
      <c r="V18" s="1"/>
    </row>
    <row r="19" spans="1:21" s="15" customFormat="1" ht="15.75">
      <c r="A19" s="31" t="s">
        <v>34</v>
      </c>
      <c r="B19" s="31"/>
      <c r="C19" s="31"/>
      <c r="D19" s="31"/>
      <c r="E19" s="31"/>
      <c r="F19" s="31"/>
      <c r="G19" s="28"/>
      <c r="H19" s="50" t="s">
        <v>57</v>
      </c>
      <c r="I19" s="52"/>
      <c r="J19" s="52"/>
      <c r="K19" s="52"/>
      <c r="L19" s="52"/>
      <c r="M19" s="52"/>
      <c r="N19" s="28"/>
      <c r="O19" s="28"/>
      <c r="P19" s="28"/>
      <c r="Q19" s="28"/>
      <c r="R19" s="28"/>
      <c r="S19" s="28"/>
      <c r="T19" s="28"/>
      <c r="U19" s="22"/>
    </row>
    <row r="20" spans="1:13" ht="101.25">
      <c r="A20" s="4" t="s">
        <v>12</v>
      </c>
      <c r="B20" s="4" t="s">
        <v>13</v>
      </c>
      <c r="C20" s="4" t="s">
        <v>14</v>
      </c>
      <c r="D20" s="4" t="s">
        <v>15</v>
      </c>
      <c r="E20" s="4" t="s">
        <v>16</v>
      </c>
      <c r="F20" s="4" t="s">
        <v>17</v>
      </c>
      <c r="H20" s="50" t="s">
        <v>58</v>
      </c>
      <c r="I20" s="52"/>
      <c r="J20" s="52"/>
      <c r="K20" s="52"/>
      <c r="L20" s="52"/>
      <c r="M20" s="52"/>
    </row>
    <row r="21" spans="1:13" ht="12.75">
      <c r="A21" s="12">
        <v>1</v>
      </c>
      <c r="B21" s="12">
        <v>2</v>
      </c>
      <c r="C21" s="12">
        <v>3</v>
      </c>
      <c r="D21" s="12">
        <v>4</v>
      </c>
      <c r="E21" s="12">
        <v>5</v>
      </c>
      <c r="F21" s="12" t="s">
        <v>38</v>
      </c>
      <c r="H21" s="50" t="s">
        <v>59</v>
      </c>
      <c r="I21" s="52"/>
      <c r="J21" s="52"/>
      <c r="K21" s="52"/>
      <c r="L21" s="52"/>
      <c r="M21" s="52"/>
    </row>
    <row r="22" spans="1:15" ht="12.75" customHeight="1">
      <c r="A22" s="13"/>
      <c r="B22" s="6"/>
      <c r="C22" s="6"/>
      <c r="D22" s="6"/>
      <c r="E22" s="6"/>
      <c r="F22" s="23">
        <v>0</v>
      </c>
      <c r="G22" s="46"/>
      <c r="H22" s="33"/>
      <c r="I22" s="33"/>
      <c r="J22" s="33"/>
      <c r="K22" s="50" t="s">
        <v>44</v>
      </c>
      <c r="L22" s="51"/>
      <c r="M22" s="51"/>
      <c r="N22" s="52"/>
      <c r="O22" s="52"/>
    </row>
    <row r="23" spans="1:15" ht="12.75" customHeight="1">
      <c r="A23" s="9" t="s">
        <v>2</v>
      </c>
      <c r="B23" s="14"/>
      <c r="C23" s="14"/>
      <c r="D23" s="14"/>
      <c r="E23" s="14"/>
      <c r="F23" s="24">
        <f>SUM(F22:F22)</f>
        <v>0</v>
      </c>
      <c r="G23" s="46"/>
      <c r="H23" s="33"/>
      <c r="I23" s="33"/>
      <c r="J23" s="33"/>
      <c r="K23" s="50" t="s">
        <v>45</v>
      </c>
      <c r="L23" s="51"/>
      <c r="M23" s="51"/>
      <c r="N23" s="52"/>
      <c r="O23" s="52"/>
    </row>
    <row r="24" spans="7:13" ht="12.75" customHeight="1">
      <c r="G24" s="46"/>
      <c r="H24" s="33"/>
      <c r="I24" s="33"/>
      <c r="J24" s="33"/>
      <c r="K24" s="33" t="s">
        <v>44</v>
      </c>
      <c r="L24" s="34"/>
      <c r="M24" s="34"/>
    </row>
    <row r="25" spans="1:15" ht="17.25" customHeight="1">
      <c r="A25" s="53" t="s">
        <v>35</v>
      </c>
      <c r="B25" s="54"/>
      <c r="C25" s="54"/>
      <c r="D25" s="54"/>
      <c r="E25" s="54"/>
      <c r="F25" s="54"/>
      <c r="G25" s="46"/>
      <c r="H25" s="44"/>
      <c r="I25" s="44"/>
      <c r="J25" s="44"/>
      <c r="K25" s="50" t="s">
        <v>46</v>
      </c>
      <c r="L25" s="51"/>
      <c r="M25" s="51"/>
      <c r="N25" s="52"/>
      <c r="O25" s="52"/>
    </row>
    <row r="26" spans="1:7" ht="11.25">
      <c r="A26" s="47" t="s">
        <v>20</v>
      </c>
      <c r="B26" s="48"/>
      <c r="C26" s="48"/>
      <c r="D26" s="48"/>
      <c r="E26" s="49"/>
      <c r="F26" s="16">
        <v>2964251</v>
      </c>
      <c r="G26" s="46"/>
    </row>
    <row r="27" spans="1:13" ht="56.25">
      <c r="A27" s="47" t="s">
        <v>40</v>
      </c>
      <c r="B27" s="48"/>
      <c r="C27" s="48"/>
      <c r="D27" s="48"/>
      <c r="E27" s="49"/>
      <c r="F27" s="16">
        <v>3691652</v>
      </c>
      <c r="G27" s="46"/>
      <c r="K27" s="33" t="s">
        <v>46</v>
      </c>
      <c r="L27" s="34"/>
      <c r="M27" s="34"/>
    </row>
    <row r="28" spans="1:10" ht="11.25">
      <c r="A28" s="47" t="s">
        <v>18</v>
      </c>
      <c r="B28" s="48"/>
      <c r="C28" s="48"/>
      <c r="D28" s="48"/>
      <c r="E28" s="49"/>
      <c r="F28" s="16">
        <v>1370999.7</v>
      </c>
      <c r="G28" s="46"/>
      <c r="H28" s="44"/>
      <c r="I28" s="44"/>
      <c r="J28" s="44"/>
    </row>
    <row r="29" spans="1:10" ht="11.25">
      <c r="A29" s="47" t="s">
        <v>21</v>
      </c>
      <c r="B29" s="48"/>
      <c r="C29" s="48"/>
      <c r="D29" s="48"/>
      <c r="E29" s="49"/>
      <c r="F29" s="16">
        <v>23918912</v>
      </c>
      <c r="G29" s="45"/>
      <c r="H29" s="44"/>
      <c r="I29" s="44"/>
      <c r="J29" s="44"/>
    </row>
    <row r="30" spans="1:10" ht="11.25">
      <c r="A30" s="47" t="s">
        <v>22</v>
      </c>
      <c r="B30" s="48"/>
      <c r="C30" s="48"/>
      <c r="D30" s="48"/>
      <c r="E30" s="49"/>
      <c r="F30" s="17">
        <f>(F26+F27+F28)/F29</f>
        <v>0.3355881195599532</v>
      </c>
      <c r="H30" s="44"/>
      <c r="I30" s="44"/>
      <c r="J30" s="44"/>
    </row>
    <row r="31" spans="1:10" ht="12.75">
      <c r="A31" s="47" t="s">
        <v>19</v>
      </c>
      <c r="B31" s="48"/>
      <c r="C31" s="48"/>
      <c r="D31" s="48"/>
      <c r="E31" s="49"/>
      <c r="F31" s="17">
        <f>E8</f>
        <v>631.839391377853</v>
      </c>
      <c r="G31" s="38"/>
      <c r="H31" s="44"/>
      <c r="I31" s="44"/>
      <c r="J31" s="44"/>
    </row>
    <row r="32" spans="1:10" ht="11.25">
      <c r="A32" s="47" t="s">
        <v>23</v>
      </c>
      <c r="B32" s="48"/>
      <c r="C32" s="48"/>
      <c r="D32" s="48"/>
      <c r="E32" s="49"/>
      <c r="F32" s="17">
        <f>F31*F30</f>
        <v>212.037793216399</v>
      </c>
      <c r="G32" s="45"/>
      <c r="H32" s="44"/>
      <c r="I32" s="44"/>
      <c r="J32" s="44"/>
    </row>
    <row r="33" spans="7:10" ht="11.25">
      <c r="G33" s="45"/>
      <c r="H33" s="44"/>
      <c r="I33" s="44"/>
      <c r="J33" s="44"/>
    </row>
    <row r="34" spans="7:10" ht="11.25">
      <c r="G34" s="45"/>
      <c r="H34" s="44"/>
      <c r="I34" s="44"/>
      <c r="J34" s="44"/>
    </row>
    <row r="35" spans="1:10" ht="11.25" customHeight="1">
      <c r="A35" s="31" t="s">
        <v>36</v>
      </c>
      <c r="B35" s="32"/>
      <c r="C35" s="3"/>
      <c r="D35" s="3"/>
      <c r="E35" s="3"/>
      <c r="F35" s="3"/>
      <c r="G35" s="45"/>
      <c r="H35" s="44"/>
      <c r="I35" s="44"/>
      <c r="J35" s="44"/>
    </row>
    <row r="36" spans="1:14" ht="11.25" customHeight="1">
      <c r="A36" s="61" t="s">
        <v>24</v>
      </c>
      <c r="B36" s="62"/>
      <c r="C36" s="62"/>
      <c r="D36" s="62"/>
      <c r="E36" s="63"/>
      <c r="F36" s="4" t="s">
        <v>30</v>
      </c>
      <c r="G36" s="45"/>
      <c r="N36" s="64"/>
    </row>
    <row r="37" spans="1:14" ht="11.25" customHeight="1">
      <c r="A37" s="47" t="s">
        <v>25</v>
      </c>
      <c r="B37" s="48"/>
      <c r="C37" s="48"/>
      <c r="D37" s="48"/>
      <c r="E37" s="49"/>
      <c r="F37" s="17">
        <f>E8</f>
        <v>631.839391377853</v>
      </c>
      <c r="G37" s="45"/>
      <c r="N37" s="65"/>
    </row>
    <row r="38" spans="1:14" ht="11.25" customHeight="1">
      <c r="A38" s="47" t="s">
        <v>26</v>
      </c>
      <c r="B38" s="48"/>
      <c r="C38" s="48"/>
      <c r="D38" s="48"/>
      <c r="E38" s="49"/>
      <c r="F38" s="18">
        <f>F16</f>
        <v>659.375</v>
      </c>
      <c r="G38" s="45"/>
      <c r="N38" s="65"/>
    </row>
    <row r="39" spans="1:7" ht="11.25">
      <c r="A39" s="47" t="s">
        <v>41</v>
      </c>
      <c r="B39" s="48"/>
      <c r="C39" s="48"/>
      <c r="D39" s="48"/>
      <c r="E39" s="49"/>
      <c r="F39" s="17">
        <f>F23</f>
        <v>0</v>
      </c>
      <c r="G39" s="45"/>
    </row>
    <row r="40" spans="1:6" ht="11.25">
      <c r="A40" s="47" t="s">
        <v>27</v>
      </c>
      <c r="B40" s="48"/>
      <c r="C40" s="48"/>
      <c r="D40" s="48"/>
      <c r="E40" s="49"/>
      <c r="F40" s="17">
        <f>F32</f>
        <v>212.037793216399</v>
      </c>
    </row>
    <row r="41" spans="1:6" ht="11.25">
      <c r="A41" s="47" t="s">
        <v>28</v>
      </c>
      <c r="B41" s="48"/>
      <c r="C41" s="48"/>
      <c r="D41" s="48"/>
      <c r="E41" s="49"/>
      <c r="F41" s="17">
        <f>SUM(F37:F40)</f>
        <v>1503.252184594252</v>
      </c>
    </row>
    <row r="42" spans="1:6" ht="11.25">
      <c r="A42" s="47" t="s">
        <v>31</v>
      </c>
      <c r="B42" s="48"/>
      <c r="C42" s="48"/>
      <c r="D42" s="48"/>
      <c r="E42" s="49"/>
      <c r="F42" s="4">
        <v>15</v>
      </c>
    </row>
    <row r="43" spans="1:6" ht="11.25">
      <c r="A43" s="47" t="s">
        <v>29</v>
      </c>
      <c r="B43" s="48"/>
      <c r="C43" s="48"/>
      <c r="D43" s="48"/>
      <c r="E43" s="49"/>
      <c r="F43" s="16">
        <f>F41/F42</f>
        <v>100.21681230628346</v>
      </c>
    </row>
    <row r="44" spans="1:2" ht="12.75">
      <c r="A44" s="19"/>
      <c r="B44" s="19"/>
    </row>
    <row r="45" spans="1:2" ht="12.75">
      <c r="A45" s="19" t="s">
        <v>3</v>
      </c>
      <c r="B45" s="19"/>
    </row>
  </sheetData>
  <sheetProtection/>
  <mergeCells count="30">
    <mergeCell ref="A42:E42"/>
    <mergeCell ref="A37:E37"/>
    <mergeCell ref="A38:E38"/>
    <mergeCell ref="A39:E39"/>
    <mergeCell ref="H18:M18"/>
    <mergeCell ref="H19:M19"/>
    <mergeCell ref="H20:M20"/>
    <mergeCell ref="H21:M21"/>
    <mergeCell ref="A29:E29"/>
    <mergeCell ref="K23:O23"/>
    <mergeCell ref="A11:E11"/>
    <mergeCell ref="K25:O25"/>
    <mergeCell ref="A40:E40"/>
    <mergeCell ref="A41:E41"/>
    <mergeCell ref="A30:E30"/>
    <mergeCell ref="A31:E31"/>
    <mergeCell ref="A36:E36"/>
    <mergeCell ref="A26:E26"/>
    <mergeCell ref="A32:E32"/>
    <mergeCell ref="N36:N38"/>
    <mergeCell ref="A43:E43"/>
    <mergeCell ref="K22:O22"/>
    <mergeCell ref="A25:F25"/>
    <mergeCell ref="A27:E27"/>
    <mergeCell ref="A28:E28"/>
    <mergeCell ref="A1:G1"/>
    <mergeCell ref="A2:G2"/>
    <mergeCell ref="A3:G3"/>
    <mergeCell ref="A4:G4"/>
    <mergeCell ref="A6:E6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V47"/>
  <sheetViews>
    <sheetView tabSelected="1" zoomScalePageLayoutView="0" workbookViewId="0" topLeftCell="A1">
      <selection activeCell="G29" sqref="G29"/>
    </sheetView>
  </sheetViews>
  <sheetFormatPr defaultColWidth="9.140625" defaultRowHeight="12.75"/>
  <cols>
    <col min="1" max="1" width="17.8515625" style="2" customWidth="1"/>
    <col min="2" max="2" width="22.57421875" style="2" customWidth="1"/>
    <col min="3" max="3" width="9.140625" style="2" customWidth="1"/>
    <col min="4" max="4" width="10.140625" style="2" customWidth="1"/>
    <col min="5" max="5" width="9.7109375" style="2" customWidth="1"/>
    <col min="6" max="6" width="9.140625" style="2" customWidth="1"/>
    <col min="7" max="7" width="11.140625" style="39" customWidth="1"/>
    <col min="8" max="8" width="10.8515625" style="26" bestFit="1" customWidth="1"/>
    <col min="9" max="20" width="9.140625" style="26" customWidth="1"/>
    <col min="21" max="22" width="9.140625" style="20" customWidth="1"/>
    <col min="23" max="16384" width="9.140625" style="1" customWidth="1"/>
  </cols>
  <sheetData>
    <row r="1" spans="1:7" ht="15.75">
      <c r="A1" s="53" t="s">
        <v>43</v>
      </c>
      <c r="B1" s="55"/>
      <c r="C1" s="55"/>
      <c r="D1" s="55"/>
      <c r="E1" s="55"/>
      <c r="F1" s="55"/>
      <c r="G1" s="55"/>
    </row>
    <row r="2" spans="1:7" ht="15.75">
      <c r="A2" s="53" t="s">
        <v>50</v>
      </c>
      <c r="B2" s="55"/>
      <c r="C2" s="55"/>
      <c r="D2" s="55"/>
      <c r="E2" s="55"/>
      <c r="F2" s="55"/>
      <c r="G2" s="55"/>
    </row>
    <row r="3" spans="1:7" ht="12.75">
      <c r="A3" s="66" t="s">
        <v>60</v>
      </c>
      <c r="B3" s="57"/>
      <c r="C3" s="57"/>
      <c r="D3" s="57"/>
      <c r="E3" s="57"/>
      <c r="F3" s="58"/>
      <c r="G3" s="58"/>
    </row>
    <row r="4" spans="1:7" ht="12.75">
      <c r="A4" s="59"/>
      <c r="B4" s="59"/>
      <c r="C4" s="59"/>
      <c r="D4" s="59"/>
      <c r="E4" s="59"/>
      <c r="F4" s="54"/>
      <c r="G4" s="54"/>
    </row>
    <row r="5" ht="12.75">
      <c r="F5" s="3"/>
    </row>
    <row r="6" spans="1:7" ht="15.75">
      <c r="A6" s="53" t="s">
        <v>32</v>
      </c>
      <c r="B6" s="60"/>
      <c r="C6" s="60"/>
      <c r="D6" s="60"/>
      <c r="E6" s="60"/>
      <c r="G6" s="40"/>
    </row>
    <row r="7" spans="1:21" s="5" customFormat="1" ht="66" customHeight="1">
      <c r="A7" s="4" t="s">
        <v>0</v>
      </c>
      <c r="B7" s="4" t="s">
        <v>4</v>
      </c>
      <c r="C7" s="4" t="s">
        <v>5</v>
      </c>
      <c r="D7" s="4" t="s">
        <v>6</v>
      </c>
      <c r="E7" s="4" t="s">
        <v>47</v>
      </c>
      <c r="F7" s="29"/>
      <c r="G7" s="39"/>
      <c r="H7" s="41" t="s">
        <v>53</v>
      </c>
      <c r="I7" s="41" t="s">
        <v>54</v>
      </c>
      <c r="J7" s="42" t="s">
        <v>55</v>
      </c>
      <c r="K7" s="42"/>
      <c r="L7" s="27"/>
      <c r="M7" s="27"/>
      <c r="N7" s="27"/>
      <c r="O7" s="27"/>
      <c r="P7" s="27"/>
      <c r="Q7" s="27"/>
      <c r="R7" s="27"/>
      <c r="S7" s="27"/>
      <c r="T7" s="27"/>
      <c r="U7" s="21"/>
    </row>
    <row r="8" spans="1:22" ht="11.25">
      <c r="A8" s="6" t="s">
        <v>1</v>
      </c>
      <c r="B8" s="36">
        <f>J8</f>
        <v>45997.907692307694</v>
      </c>
      <c r="C8" s="37">
        <v>72.8</v>
      </c>
      <c r="D8" s="37">
        <v>1</v>
      </c>
      <c r="E8" s="36">
        <f>B8/C8*D8</f>
        <v>631.839391377853</v>
      </c>
      <c r="F8" s="30"/>
      <c r="H8" s="43">
        <v>23918912</v>
      </c>
      <c r="I8" s="44">
        <v>65</v>
      </c>
      <c r="J8" s="43">
        <f>H8/I8/12*1.5</f>
        <v>45997.907692307694</v>
      </c>
      <c r="K8" s="43"/>
      <c r="V8" s="1"/>
    </row>
    <row r="9" spans="8:11" ht="11.25">
      <c r="H9" s="44"/>
      <c r="I9" s="44"/>
      <c r="J9" s="44"/>
      <c r="K9" s="44"/>
    </row>
    <row r="11" spans="1:7" ht="15.75">
      <c r="A11" s="53" t="s">
        <v>33</v>
      </c>
      <c r="B11" s="53"/>
      <c r="C11" s="53"/>
      <c r="D11" s="53"/>
      <c r="E11" s="53"/>
      <c r="G11" s="45"/>
    </row>
    <row r="12" spans="1:7" ht="56.25">
      <c r="A12" s="4" t="s">
        <v>7</v>
      </c>
      <c r="B12" s="4" t="s">
        <v>8</v>
      </c>
      <c r="C12" s="4" t="s">
        <v>11</v>
      </c>
      <c r="D12" s="4" t="s">
        <v>9</v>
      </c>
      <c r="E12" s="4" t="s">
        <v>42</v>
      </c>
      <c r="F12" s="4" t="s">
        <v>10</v>
      </c>
      <c r="G12" s="45"/>
    </row>
    <row r="13" spans="1:7" ht="15" customHeight="1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 t="s">
        <v>37</v>
      </c>
      <c r="G13" s="45"/>
    </row>
    <row r="14" spans="1:7" ht="11.25">
      <c r="A14" s="8" t="s">
        <v>51</v>
      </c>
      <c r="B14" s="6" t="s">
        <v>49</v>
      </c>
      <c r="C14" s="6">
        <v>1</v>
      </c>
      <c r="D14" s="6">
        <v>42000</v>
      </c>
      <c r="E14" s="6">
        <v>120</v>
      </c>
      <c r="F14" s="7">
        <f>C14*D14/E14</f>
        <v>350</v>
      </c>
      <c r="G14" s="45"/>
    </row>
    <row r="15" spans="1:6" ht="11.25">
      <c r="A15" s="8" t="s">
        <v>52</v>
      </c>
      <c r="B15" s="6" t="s">
        <v>49</v>
      </c>
      <c r="C15" s="6">
        <v>3</v>
      </c>
      <c r="D15" s="6">
        <v>6700</v>
      </c>
      <c r="E15" s="6">
        <v>120</v>
      </c>
      <c r="F15" s="7">
        <f>C15*D15/E15</f>
        <v>167.5</v>
      </c>
    </row>
    <row r="16" spans="1:6" ht="11.25">
      <c r="A16" s="25" t="s">
        <v>65</v>
      </c>
      <c r="B16" s="37" t="s">
        <v>49</v>
      </c>
      <c r="C16" s="37">
        <v>5</v>
      </c>
      <c r="D16" s="37">
        <v>300</v>
      </c>
      <c r="E16" s="6">
        <v>120</v>
      </c>
      <c r="F16" s="36">
        <f>C16*D16/E16</f>
        <v>12.5</v>
      </c>
    </row>
    <row r="17" spans="1:6" ht="11.25">
      <c r="A17" s="25" t="s">
        <v>48</v>
      </c>
      <c r="B17" s="6" t="s">
        <v>49</v>
      </c>
      <c r="C17" s="6">
        <v>6</v>
      </c>
      <c r="D17" s="6">
        <v>350</v>
      </c>
      <c r="E17" s="6">
        <v>120</v>
      </c>
      <c r="F17" s="7">
        <f>C17*D17/E17</f>
        <v>17.5</v>
      </c>
    </row>
    <row r="18" spans="1:22" ht="11.25">
      <c r="A18" s="9" t="s">
        <v>2</v>
      </c>
      <c r="B18" s="10"/>
      <c r="C18" s="10"/>
      <c r="D18" s="10"/>
      <c r="E18" s="11"/>
      <c r="F18" s="11">
        <f>SUM(F14:F17)</f>
        <v>547.5</v>
      </c>
      <c r="G18" s="26"/>
      <c r="V18" s="1"/>
    </row>
    <row r="19" spans="7:8" ht="11.25">
      <c r="G19" s="26"/>
      <c r="H19" s="26" t="s">
        <v>39</v>
      </c>
    </row>
    <row r="20" spans="7:13" ht="11.25">
      <c r="G20" s="26"/>
      <c r="H20" s="28"/>
      <c r="I20" s="28"/>
      <c r="J20" s="28"/>
      <c r="K20" s="28"/>
      <c r="L20" s="28"/>
      <c r="M20" s="28"/>
    </row>
    <row r="21" spans="1:7" ht="15.75">
      <c r="A21" s="53" t="s">
        <v>34</v>
      </c>
      <c r="B21" s="53"/>
      <c r="C21" s="53"/>
      <c r="D21" s="53"/>
      <c r="E21" s="53"/>
      <c r="F21" s="53"/>
      <c r="G21" s="53"/>
    </row>
    <row r="22" spans="1:22" ht="101.25">
      <c r="A22" s="4" t="s">
        <v>12</v>
      </c>
      <c r="B22" s="4" t="s">
        <v>13</v>
      </c>
      <c r="C22" s="4" t="s">
        <v>14</v>
      </c>
      <c r="D22" s="4" t="s">
        <v>15</v>
      </c>
      <c r="E22" s="4" t="s">
        <v>16</v>
      </c>
      <c r="F22" s="4" t="s">
        <v>17</v>
      </c>
      <c r="G22" s="28"/>
      <c r="V22" s="1"/>
    </row>
    <row r="23" spans="1:22" ht="12.75">
      <c r="A23" s="12">
        <v>1</v>
      </c>
      <c r="B23" s="12">
        <v>2</v>
      </c>
      <c r="C23" s="12">
        <v>3</v>
      </c>
      <c r="D23" s="12">
        <v>4</v>
      </c>
      <c r="E23" s="12">
        <v>5</v>
      </c>
      <c r="F23" s="12" t="s">
        <v>38</v>
      </c>
      <c r="H23" s="50" t="s">
        <v>56</v>
      </c>
      <c r="I23" s="52"/>
      <c r="J23" s="52"/>
      <c r="K23" s="52"/>
      <c r="L23" s="52"/>
      <c r="M23" s="52"/>
      <c r="N23" s="28"/>
      <c r="V23" s="1"/>
    </row>
    <row r="24" spans="1:22" ht="12.75">
      <c r="A24" s="13"/>
      <c r="B24" s="6"/>
      <c r="C24" s="6"/>
      <c r="D24" s="6"/>
      <c r="E24" s="6"/>
      <c r="F24" s="23">
        <v>0</v>
      </c>
      <c r="H24" s="50" t="s">
        <v>57</v>
      </c>
      <c r="I24" s="52"/>
      <c r="J24" s="52"/>
      <c r="K24" s="52"/>
      <c r="L24" s="52"/>
      <c r="M24" s="52"/>
      <c r="V24" s="1"/>
    </row>
    <row r="25" spans="1:21" s="15" customFormat="1" ht="12.75">
      <c r="A25" s="9" t="s">
        <v>2</v>
      </c>
      <c r="B25" s="14"/>
      <c r="C25" s="14"/>
      <c r="D25" s="14"/>
      <c r="E25" s="14"/>
      <c r="F25" s="24">
        <f>SUM(F24:F24)</f>
        <v>0</v>
      </c>
      <c r="G25" s="46"/>
      <c r="H25" s="50" t="s">
        <v>58</v>
      </c>
      <c r="I25" s="52"/>
      <c r="J25" s="52"/>
      <c r="K25" s="52"/>
      <c r="L25" s="52"/>
      <c r="M25" s="52"/>
      <c r="N25" s="26"/>
      <c r="O25" s="28"/>
      <c r="P25" s="28"/>
      <c r="Q25" s="28"/>
      <c r="R25" s="28"/>
      <c r="S25" s="28"/>
      <c r="T25" s="28"/>
      <c r="U25" s="22"/>
    </row>
    <row r="26" spans="7:13" ht="12.75">
      <c r="G26" s="46"/>
      <c r="H26" s="50" t="s">
        <v>59</v>
      </c>
      <c r="I26" s="52"/>
      <c r="J26" s="52"/>
      <c r="K26" s="52"/>
      <c r="L26" s="52"/>
      <c r="M26" s="52"/>
    </row>
    <row r="27" spans="1:13" ht="15.75">
      <c r="A27" s="53" t="s">
        <v>35</v>
      </c>
      <c r="B27" s="54"/>
      <c r="C27" s="54"/>
      <c r="D27" s="54"/>
      <c r="E27" s="54"/>
      <c r="F27" s="54"/>
      <c r="G27" s="46"/>
      <c r="H27" s="33"/>
      <c r="I27" s="33"/>
      <c r="J27" s="33"/>
      <c r="K27" s="50"/>
      <c r="L27" s="51"/>
      <c r="M27" s="51"/>
    </row>
    <row r="28" spans="1:15" ht="12.75" customHeight="1">
      <c r="A28" s="47" t="s">
        <v>20</v>
      </c>
      <c r="B28" s="48"/>
      <c r="C28" s="48"/>
      <c r="D28" s="48"/>
      <c r="E28" s="49"/>
      <c r="F28" s="16">
        <v>2964251</v>
      </c>
      <c r="G28" s="46"/>
      <c r="H28" s="33"/>
      <c r="I28" s="33"/>
      <c r="J28" s="33"/>
      <c r="K28" s="50"/>
      <c r="L28" s="51"/>
      <c r="M28" s="51"/>
      <c r="O28" s="35"/>
    </row>
    <row r="29" spans="1:15" ht="12.75" customHeight="1">
      <c r="A29" s="47" t="s">
        <v>40</v>
      </c>
      <c r="B29" s="48"/>
      <c r="C29" s="48"/>
      <c r="D29" s="48"/>
      <c r="E29" s="49"/>
      <c r="F29" s="16">
        <v>3691652</v>
      </c>
      <c r="G29" s="46"/>
      <c r="H29" s="33"/>
      <c r="I29" s="33"/>
      <c r="J29" s="33"/>
      <c r="K29" s="33" t="s">
        <v>44</v>
      </c>
      <c r="L29" s="34"/>
      <c r="M29" s="34"/>
      <c r="N29" s="35"/>
      <c r="O29" s="35"/>
    </row>
    <row r="30" spans="1:14" ht="12.75" customHeight="1">
      <c r="A30" s="47" t="s">
        <v>18</v>
      </c>
      <c r="B30" s="48"/>
      <c r="C30" s="48"/>
      <c r="D30" s="48"/>
      <c r="E30" s="49"/>
      <c r="F30" s="16">
        <v>1370999.7</v>
      </c>
      <c r="G30" s="46"/>
      <c r="H30" s="44"/>
      <c r="I30" s="44"/>
      <c r="J30" s="44"/>
      <c r="K30" s="33" t="s">
        <v>45</v>
      </c>
      <c r="L30" s="34"/>
      <c r="M30" s="34"/>
      <c r="N30" s="35"/>
    </row>
    <row r="31" spans="1:15" ht="17.25" customHeight="1">
      <c r="A31" s="47" t="s">
        <v>21</v>
      </c>
      <c r="B31" s="48"/>
      <c r="C31" s="48"/>
      <c r="D31" s="48"/>
      <c r="E31" s="49"/>
      <c r="F31" s="16">
        <v>23918912</v>
      </c>
      <c r="G31" s="46"/>
      <c r="O31" s="35"/>
    </row>
    <row r="32" spans="1:14" ht="56.25">
      <c r="A32" s="47" t="s">
        <v>22</v>
      </c>
      <c r="B32" s="48"/>
      <c r="C32" s="48"/>
      <c r="D32" s="48"/>
      <c r="E32" s="49"/>
      <c r="F32" s="17">
        <f>(F28+F29+F30)/F31</f>
        <v>0.3355881195599532</v>
      </c>
      <c r="G32" s="45"/>
      <c r="K32" s="33" t="s">
        <v>46</v>
      </c>
      <c r="L32" s="34"/>
      <c r="M32" s="34"/>
      <c r="N32" s="35"/>
    </row>
    <row r="33" spans="1:10" ht="11.25">
      <c r="A33" s="47" t="s">
        <v>19</v>
      </c>
      <c r="B33" s="48"/>
      <c r="C33" s="48"/>
      <c r="D33" s="48"/>
      <c r="E33" s="49"/>
      <c r="F33" s="17">
        <f>E8</f>
        <v>631.839391377853</v>
      </c>
      <c r="H33" s="44"/>
      <c r="I33" s="44"/>
      <c r="J33" s="44"/>
    </row>
    <row r="34" spans="1:10" ht="11.25">
      <c r="A34" s="47" t="s">
        <v>23</v>
      </c>
      <c r="B34" s="48"/>
      <c r="C34" s="48"/>
      <c r="D34" s="48"/>
      <c r="E34" s="49"/>
      <c r="F34" s="17">
        <f>F33*F32</f>
        <v>212.037793216399</v>
      </c>
      <c r="G34" s="46"/>
      <c r="H34" s="44"/>
      <c r="I34" s="44"/>
      <c r="J34" s="44"/>
    </row>
    <row r="35" spans="7:10" ht="11.25">
      <c r="G35" s="45"/>
      <c r="H35" s="44"/>
      <c r="I35" s="44"/>
      <c r="J35" s="44"/>
    </row>
    <row r="36" spans="7:10" ht="11.25">
      <c r="G36" s="45"/>
      <c r="H36" s="44"/>
      <c r="I36" s="44"/>
      <c r="J36" s="44"/>
    </row>
    <row r="37" spans="1:10" ht="15.75">
      <c r="A37" s="53" t="s">
        <v>36</v>
      </c>
      <c r="B37" s="67"/>
      <c r="C37" s="54"/>
      <c r="D37" s="54"/>
      <c r="E37" s="54"/>
      <c r="F37" s="54"/>
      <c r="G37" s="54"/>
      <c r="H37" s="44"/>
      <c r="I37" s="44"/>
      <c r="J37" s="44"/>
    </row>
    <row r="38" spans="1:10" ht="22.5">
      <c r="A38" s="61" t="s">
        <v>24</v>
      </c>
      <c r="B38" s="62"/>
      <c r="C38" s="62"/>
      <c r="D38" s="62"/>
      <c r="E38" s="63"/>
      <c r="F38" s="4" t="s">
        <v>30</v>
      </c>
      <c r="G38" s="45"/>
      <c r="H38" s="44"/>
      <c r="I38" s="44"/>
      <c r="J38" s="44"/>
    </row>
    <row r="39" spans="1:10" ht="11.25">
      <c r="A39" s="47" t="s">
        <v>25</v>
      </c>
      <c r="B39" s="48"/>
      <c r="C39" s="48"/>
      <c r="D39" s="48"/>
      <c r="E39" s="49"/>
      <c r="F39" s="17">
        <f>E8</f>
        <v>631.839391377853</v>
      </c>
      <c r="G39" s="45"/>
      <c r="H39" s="44"/>
      <c r="I39" s="44"/>
      <c r="J39" s="44"/>
    </row>
    <row r="40" spans="1:10" ht="11.25">
      <c r="A40" s="47" t="s">
        <v>26</v>
      </c>
      <c r="B40" s="48"/>
      <c r="C40" s="48"/>
      <c r="D40" s="48"/>
      <c r="E40" s="49"/>
      <c r="F40" s="18">
        <f>F18</f>
        <v>547.5</v>
      </c>
      <c r="G40" s="45"/>
      <c r="H40" s="44"/>
      <c r="I40" s="44"/>
      <c r="J40" s="44"/>
    </row>
    <row r="41" spans="1:7" ht="11.25" customHeight="1">
      <c r="A41" s="47" t="s">
        <v>41</v>
      </c>
      <c r="B41" s="48"/>
      <c r="C41" s="48"/>
      <c r="D41" s="48"/>
      <c r="E41" s="49"/>
      <c r="F41" s="17">
        <f>F25</f>
        <v>0</v>
      </c>
      <c r="G41" s="45"/>
    </row>
    <row r="42" spans="1:7" ht="11.25" customHeight="1">
      <c r="A42" s="47" t="s">
        <v>27</v>
      </c>
      <c r="B42" s="48"/>
      <c r="C42" s="48"/>
      <c r="D42" s="48"/>
      <c r="E42" s="49"/>
      <c r="F42" s="17">
        <f>F34</f>
        <v>212.037793216399</v>
      </c>
      <c r="G42" s="45"/>
    </row>
    <row r="43" spans="1:6" ht="11.25" customHeight="1">
      <c r="A43" s="47" t="s">
        <v>28</v>
      </c>
      <c r="B43" s="48"/>
      <c r="C43" s="48"/>
      <c r="D43" s="48"/>
      <c r="E43" s="49"/>
      <c r="F43" s="17">
        <f>SUM(F39:F42)</f>
        <v>1391.377184594252</v>
      </c>
    </row>
    <row r="44" spans="1:6" ht="11.25" customHeight="1">
      <c r="A44" s="47" t="s">
        <v>31</v>
      </c>
      <c r="B44" s="48"/>
      <c r="C44" s="48"/>
      <c r="D44" s="48"/>
      <c r="E44" s="49"/>
      <c r="F44" s="4">
        <v>20</v>
      </c>
    </row>
    <row r="45" spans="1:6" ht="11.25">
      <c r="A45" s="47" t="s">
        <v>29</v>
      </c>
      <c r="B45" s="48"/>
      <c r="C45" s="48"/>
      <c r="D45" s="48"/>
      <c r="E45" s="49"/>
      <c r="F45" s="16">
        <f>F43/F44</f>
        <v>69.5688592297126</v>
      </c>
    </row>
    <row r="46" spans="1:2" ht="12.75">
      <c r="A46" s="19"/>
      <c r="B46" s="19"/>
    </row>
    <row r="47" spans="1:2" ht="12.75">
      <c r="A47" s="19" t="s">
        <v>3</v>
      </c>
      <c r="B47" s="19"/>
    </row>
  </sheetData>
  <sheetProtection/>
  <mergeCells count="30">
    <mergeCell ref="A45:E45"/>
    <mergeCell ref="A40:E40"/>
    <mergeCell ref="A41:E41"/>
    <mergeCell ref="A42:E42"/>
    <mergeCell ref="A43:E43"/>
    <mergeCell ref="A44:E44"/>
    <mergeCell ref="A37:G37"/>
    <mergeCell ref="A38:E38"/>
    <mergeCell ref="A39:E39"/>
    <mergeCell ref="A30:E30"/>
    <mergeCell ref="A31:E31"/>
    <mergeCell ref="A32:E32"/>
    <mergeCell ref="A33:E33"/>
    <mergeCell ref="A34:E34"/>
    <mergeCell ref="A21:G21"/>
    <mergeCell ref="A27:F27"/>
    <mergeCell ref="A28:E28"/>
    <mergeCell ref="A29:E29"/>
    <mergeCell ref="H23:M23"/>
    <mergeCell ref="H24:M24"/>
    <mergeCell ref="H25:M25"/>
    <mergeCell ref="H26:M26"/>
    <mergeCell ref="K27:M27"/>
    <mergeCell ref="K28:M28"/>
    <mergeCell ref="A1:G1"/>
    <mergeCell ref="A2:G2"/>
    <mergeCell ref="A3:G3"/>
    <mergeCell ref="A4:G4"/>
    <mergeCell ref="A6:E6"/>
    <mergeCell ref="A11:E11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2018-02-01T04:23:03Z</cp:lastPrinted>
  <dcterms:created xsi:type="dcterms:W3CDTF">1996-10-08T23:32:33Z</dcterms:created>
  <dcterms:modified xsi:type="dcterms:W3CDTF">2022-08-31T10:06:49Z</dcterms:modified>
  <cp:category/>
  <cp:version/>
  <cp:contentType/>
  <cp:contentStatus/>
</cp:coreProperties>
</file>